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ID2884SDSupportoStrategico/Documenti condivisi/ID 2884 SD Supporto Strategico/Documentazione/Pubblicazione/Doc finale 15.12.25/Pacchetto modulistica word/"/>
    </mc:Choice>
  </mc:AlternateContent>
  <xr:revisionPtr revIDLastSave="73" documentId="8_{62DF383B-D012-4354-83F3-2E47D82FF85C}" xr6:coauthVersionLast="47" xr6:coauthVersionMax="47" xr10:uidLastSave="{6E4B0C41-F79D-45AF-92C9-9C70F8DB5B13}"/>
  <bookViews>
    <workbookView xWindow="21735" yWindow="-16320" windowWidth="29040" windowHeight="15720" tabRatio="635" activeTab="1" xr2:uid="{00000000-000D-0000-FFFF-FFFF00000000}"/>
  </bookViews>
  <sheets>
    <sheet name="ISTRUZIONI" sheetId="15" r:id="rId1"/>
    <sheet name="GARANZIE AQ LOTTO 1" sheetId="14" r:id="rId2"/>
    <sheet name="GARANZIE AQ LOTTO 2" sheetId="17" r:id="rId3"/>
    <sheet name="GARANZIE AQ LOTTO 3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4" l="1"/>
  <c r="D29" i="18" l="1"/>
  <c r="E29" i="18" s="1"/>
  <c r="D28" i="18"/>
  <c r="E28" i="18" s="1"/>
  <c r="E27" i="18"/>
  <c r="E10" i="18"/>
  <c r="E8" i="18"/>
  <c r="E6" i="18"/>
  <c r="D11" i="18" s="1"/>
  <c r="D23" i="18" s="1"/>
  <c r="E29" i="17"/>
  <c r="D29" i="17"/>
  <c r="D28" i="17"/>
  <c r="E28" i="17" s="1"/>
  <c r="D30" i="17" s="1"/>
  <c r="E27" i="17"/>
  <c r="E10" i="17"/>
  <c r="E8" i="17"/>
  <c r="E6" i="17"/>
  <c r="D11" i="17" s="1"/>
  <c r="D23" i="17" s="1"/>
  <c r="D16" i="18" l="1"/>
  <c r="D30" i="18"/>
  <c r="D31" i="18" s="1"/>
  <c r="D31" i="17"/>
  <c r="D16" i="17"/>
  <c r="E6" i="14" l="1"/>
  <c r="E8" i="14" l="1"/>
  <c r="E10" i="14"/>
  <c r="D11" i="14" l="1"/>
  <c r="D23" i="14" s="1"/>
  <c r="D29" i="14"/>
  <c r="E29" i="14" s="1"/>
  <c r="D28" i="14"/>
  <c r="E28" i="14" s="1"/>
  <c r="E27" i="14"/>
  <c r="D16" i="14" l="1"/>
  <c r="D31" i="14"/>
</calcChain>
</file>

<file path=xl/sharedStrings.xml><?xml version="1.0" encoding="utf-8"?>
<sst xmlns="http://schemas.openxmlformats.org/spreadsheetml/2006/main" count="119" uniqueCount="42">
  <si>
    <t>Possesso
(s/n)</t>
  </si>
  <si>
    <t>Riduzione prevista</t>
  </si>
  <si>
    <t>Importo finale garanzia definitiva in favore di Consip</t>
  </si>
  <si>
    <t>Requisiti per riduzione garanzia</t>
  </si>
  <si>
    <t>INSERIRE valore previsto in documentazione di gara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</si>
  <si>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</si>
  <si>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</si>
  <si>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</si>
  <si>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</si>
  <si>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</si>
  <si>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</si>
  <si>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</si>
  <si>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</si>
  <si>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</si>
  <si>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</si>
  <si>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INSERIRE riferimento corretto alla documentazione di gara</t>
  </si>
  <si>
    <t>CALCOLO IMPORTO DELLE GARANZIE DEFINITIVE</t>
  </si>
  <si>
    <t>Importo finale garanzia definitiva in favore dell'Amministrazione contraente</t>
  </si>
  <si>
    <t>GARANZIA DEFINITIVA PER L'AQ (IN FAVORE DI CONSIP)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</si>
  <si>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</si>
  <si>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</si>
  <si>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</si>
  <si>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</si>
  <si>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</si>
  <si>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</si>
  <si>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</si>
  <si>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</si>
  <si>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</si>
  <si>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</si>
  <si>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</si>
  <si>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</si>
  <si>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</si>
  <si>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</si>
  <si>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</si>
  <si>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</si>
  <si>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</si>
  <si>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B.  Fideiussione, emessa e firmata digitalmente, gestita mediante 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verifica telematica sul sito internet dell'emittente  </t>
    </r>
  </si>
  <si>
    <t>Almeno una certificazione tra ISO/IEC 27001:2013,
UNI CEI EN ISO/IEC 27001:2017, ISO/IEC 27001:2022, UNI CEI ISO/IEC 20000-1</t>
  </si>
  <si>
    <t xml:space="preserve">Importo base della garanzia provvisoria
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</si>
  <si>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corretto, determinato come da par. 24 del 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</si>
  <si>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 Contratto Attuativo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</si>
  <si>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par. 17.3 del  capitolato d'oneri)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</si>
</sst>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5" formatCode="0.0000"/>
    <numFmt numFmtId="166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10" fontId="6" fillId="9" borderId="1" xfId="0" applyNumberFormat="1" applyFont="1" applyFill="1" applyBorder="1" applyAlignment="1">
      <alignment horizontal="center" vertical="center"/>
    </xf>
    <xf numFmtId="166" fontId="2" fillId="0" borderId="1" xfId="1" applyNumberFormat="1" applyFont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5" fontId="21" fillId="0" borderId="0" xfId="0" applyNumberFormat="1" applyFont="1"/>
    <xf numFmtId="0" fontId="21" fillId="0" borderId="0" xfId="0" applyFont="1"/>
    <xf numFmtId="0" fontId="23" fillId="0" borderId="1" xfId="0" applyFont="1" applyBorder="1" applyAlignment="1">
      <alignment vertical="center" wrapText="1"/>
    </xf>
    <xf numFmtId="166" fontId="23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6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19" customFormat="1" ht="31.5" customHeight="1" x14ac:dyDescent="0.35">
      <c r="C4" s="30" t="s">
        <v>24</v>
      </c>
      <c r="D4" s="30"/>
    </row>
    <row r="5" spans="1:4" s="19" customFormat="1" ht="31.5" customHeight="1" x14ac:dyDescent="0.35">
      <c r="C5" s="30" t="s">
        <v>25</v>
      </c>
      <c r="D5" s="30"/>
    </row>
    <row r="6" spans="1:4" s="19" customFormat="1" ht="31.5" customHeight="1" x14ac:dyDescent="0.35">
      <c r="C6" s="30" t="s">
        <v>26</v>
      </c>
      <c r="D6" s="30"/>
    </row>
    <row r="7" spans="1:4" x14ac:dyDescent="0.35">
      <c r="C7" s="31"/>
      <c r="D7" s="31"/>
    </row>
    <row r="8" spans="1:4" x14ac:dyDescent="0.35">
      <c r="C8" s="30" t="s">
        <v>27</v>
      </c>
      <c r="D8" s="30"/>
    </row>
    <row r="9" spans="1:4" ht="34.5" customHeight="1" x14ac:dyDescent="0.35">
      <c r="C9" s="16" t="s">
        <v>28</v>
      </c>
      <c r="D9" s="15" t="s">
        <v>35</v>
      </c>
    </row>
    <row r="10" spans="1:4" ht="34.5" customHeight="1" x14ac:dyDescent="0.35">
      <c r="C10" s="17" t="s">
        <v>29</v>
      </c>
      <c r="D10" s="15" t="s">
        <v>30</v>
      </c>
    </row>
    <row r="11" spans="1:4" ht="34.5" customHeight="1" x14ac:dyDescent="0.35">
      <c r="C11" s="18" t="s">
        <v>31</v>
      </c>
      <c r="D11" s="15" t="s">
        <v>32</v>
      </c>
    </row>
    <row r="12" spans="1:4" x14ac:dyDescent="0.35">
      <c r="C12" s="15"/>
      <c r="D12" s="15"/>
    </row>
    <row r="13" spans="1:4" x14ac:dyDescent="0.35">
      <c r="C13" s="14"/>
    </row>
    <row r="14" spans="1:4" x14ac:dyDescent="0.35">
      <c r="C14" s="14"/>
    </row>
    <row r="15" spans="1:4" x14ac:dyDescent="0.35">
      <c r="C15" s="14"/>
    </row>
    <row r="16" spans="1:4" x14ac:dyDescent="0.35">
      <c r="C16" s="14"/>
    </row>
    <row r="17" spans="3:3" x14ac:dyDescent="0.35">
      <c r="C17" s="14"/>
    </row>
    <row r="18" spans="3:3" x14ac:dyDescent="0.35">
      <c r="C18" s="14"/>
    </row>
    <row r="19" spans="3:3" x14ac:dyDescent="0.35">
      <c r="C19" s="14"/>
    </row>
    <row r="20" spans="3:3" x14ac:dyDescent="0.35">
      <c r="C20" s="14"/>
    </row>
    <row r="21" spans="3:3" x14ac:dyDescent="0.35">
      <c r="C21" s="1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31"/>
  <sheetViews>
    <sheetView tabSelected="1" topLeftCell="A19" zoomScaleNormal="100" zoomScaleSheetLayoutView="97" workbookViewId="0">
      <selection activeCell="D16" sqref="D16:E16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4.8164062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9" t="s">
        <v>13</v>
      </c>
      <c r="C3" s="39"/>
      <c r="D3" s="39"/>
      <c r="E3" s="39"/>
      <c r="F3" s="1"/>
    </row>
    <row r="4" spans="1:13" ht="28.5" customHeight="1" x14ac:dyDescent="0.35">
      <c r="B4" s="50" t="s">
        <v>14</v>
      </c>
      <c r="C4" s="51"/>
      <c r="D4" s="51"/>
      <c r="E4" s="52"/>
      <c r="F4" s="1"/>
    </row>
    <row r="5" spans="1:13" ht="65" x14ac:dyDescent="0.35">
      <c r="B5" s="10" t="s">
        <v>3</v>
      </c>
      <c r="C5" s="10" t="s">
        <v>1</v>
      </c>
      <c r="D5" s="10" t="s">
        <v>0</v>
      </c>
      <c r="E5" s="10" t="s">
        <v>5</v>
      </c>
      <c r="F5" s="1"/>
    </row>
    <row r="6" spans="1:13" x14ac:dyDescent="0.35">
      <c r="A6" s="53"/>
      <c r="B6" s="8" t="s">
        <v>7</v>
      </c>
      <c r="C6" s="3">
        <v>0.3</v>
      </c>
      <c r="D6" s="6" t="s">
        <v>33</v>
      </c>
      <c r="E6" s="63">
        <f>IF(D7="s",C7,IF(D6="s",C6,0))</f>
        <v>0</v>
      </c>
      <c r="F6" s="1"/>
    </row>
    <row r="7" spans="1:13" ht="26" x14ac:dyDescent="0.35">
      <c r="A7" s="53"/>
      <c r="B7" s="8" t="s">
        <v>8</v>
      </c>
      <c r="C7" s="3">
        <v>0.5</v>
      </c>
      <c r="D7" s="6" t="s">
        <v>33</v>
      </c>
      <c r="E7" s="64"/>
      <c r="F7" s="1"/>
    </row>
    <row r="8" spans="1:13" ht="26" x14ac:dyDescent="0.35">
      <c r="B8" s="8" t="s">
        <v>36</v>
      </c>
      <c r="C8" s="3">
        <v>0.1</v>
      </c>
      <c r="D8" s="6" t="s">
        <v>33</v>
      </c>
      <c r="E8" s="20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1" t="s">
        <v>9</v>
      </c>
      <c r="C9" s="12"/>
      <c r="D9" s="21"/>
      <c r="E9" s="22"/>
      <c r="F9" s="54"/>
      <c r="G9" s="55"/>
      <c r="H9" s="55"/>
      <c r="I9" s="55"/>
      <c r="J9" s="55"/>
      <c r="K9" s="55"/>
      <c r="L9" s="55"/>
      <c r="M9" s="55"/>
    </row>
    <row r="10" spans="1:13" ht="40.5" customHeight="1" x14ac:dyDescent="0.35">
      <c r="A10" s="9"/>
      <c r="B10" s="28" t="s">
        <v>37</v>
      </c>
      <c r="C10" s="3">
        <v>0.1</v>
      </c>
      <c r="D10" s="6" t="s">
        <v>33</v>
      </c>
      <c r="E10" s="20">
        <f>IF(D10="s",C10,0)</f>
        <v>0</v>
      </c>
      <c r="F10" s="54"/>
      <c r="G10" s="55"/>
      <c r="H10" s="55"/>
      <c r="I10" s="55"/>
      <c r="J10" s="55"/>
      <c r="K10" s="55"/>
      <c r="L10" s="55"/>
      <c r="M10" s="55"/>
    </row>
    <row r="11" spans="1:13" ht="43.5" customHeight="1" x14ac:dyDescent="0.35">
      <c r="B11" s="36" t="s">
        <v>6</v>
      </c>
      <c r="C11" s="37"/>
      <c r="D11" s="38">
        <f>IFERROR(1-(1-E6)*(1-E8)*(1-E10),1-(1-E6)*(1-E10))</f>
        <v>0</v>
      </c>
      <c r="E11" s="38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9" t="s">
        <v>10</v>
      </c>
      <c r="C14" s="39"/>
      <c r="D14" s="39"/>
      <c r="E14" s="39"/>
    </row>
    <row r="15" spans="1:13" ht="60.75" customHeight="1" x14ac:dyDescent="0.35">
      <c r="B15" s="46" t="s">
        <v>38</v>
      </c>
      <c r="C15" s="47"/>
      <c r="D15" s="44">
        <v>1310400</v>
      </c>
      <c r="E15" s="45"/>
    </row>
    <row r="16" spans="1:13" ht="30.75" customHeight="1" x14ac:dyDescent="0.35">
      <c r="B16" s="48" t="s">
        <v>34</v>
      </c>
      <c r="C16" s="49"/>
      <c r="D16" s="34">
        <f>ROUND((1-$D$11)*$D15,0)</f>
        <v>1310400</v>
      </c>
      <c r="E16" s="34"/>
    </row>
    <row r="19" spans="2:6" ht="30" customHeight="1" x14ac:dyDescent="0.35">
      <c r="B19" s="39" t="s">
        <v>16</v>
      </c>
      <c r="C19" s="40"/>
      <c r="D19" s="40"/>
      <c r="E19" s="41"/>
      <c r="F19" s="13"/>
    </row>
    <row r="20" spans="2:6" ht="30" customHeight="1" x14ac:dyDescent="0.35">
      <c r="B20" s="56" t="s">
        <v>18</v>
      </c>
      <c r="C20" s="57"/>
      <c r="D20" s="57"/>
      <c r="E20" s="58"/>
    </row>
    <row r="21" spans="2:6" ht="54.75" customHeight="1" x14ac:dyDescent="0.35">
      <c r="B21" s="42" t="s">
        <v>39</v>
      </c>
      <c r="C21" s="43"/>
      <c r="D21" s="44">
        <v>1000000</v>
      </c>
      <c r="E21" s="45"/>
      <c r="F21" s="4" t="s">
        <v>15</v>
      </c>
    </row>
    <row r="22" spans="2:6" ht="30" customHeight="1" x14ac:dyDescent="0.35">
      <c r="B22" s="42" t="s">
        <v>12</v>
      </c>
      <c r="C22" s="43"/>
      <c r="D22" s="65">
        <v>600000</v>
      </c>
      <c r="E22" s="66"/>
    </row>
    <row r="23" spans="2:6" ht="30" customHeight="1" x14ac:dyDescent="0.35">
      <c r="B23" s="33" t="s">
        <v>2</v>
      </c>
      <c r="C23" s="33"/>
      <c r="D23" s="34">
        <f>ROUND((1-$D$11)*$D22,0)</f>
        <v>600000</v>
      </c>
      <c r="E23" s="34"/>
    </row>
    <row r="24" spans="2:6" ht="42" customHeight="1" x14ac:dyDescent="0.35">
      <c r="B24" s="60" t="s">
        <v>20</v>
      </c>
      <c r="C24" s="61"/>
      <c r="D24" s="61"/>
      <c r="E24" s="62"/>
      <c r="F24" s="13"/>
    </row>
    <row r="25" spans="2:6" ht="51" customHeight="1" x14ac:dyDescent="0.35">
      <c r="B25" s="42" t="s">
        <v>40</v>
      </c>
      <c r="C25" s="43"/>
      <c r="D25" s="44">
        <v>100000</v>
      </c>
      <c r="E25" s="45"/>
      <c r="F25" s="4" t="s">
        <v>15</v>
      </c>
    </row>
    <row r="26" spans="2:6" ht="36.75" customHeight="1" x14ac:dyDescent="0.35">
      <c r="B26" s="35" t="s">
        <v>41</v>
      </c>
      <c r="C26" s="35"/>
      <c r="D26" s="7">
        <v>0.24</v>
      </c>
      <c r="E26" s="23"/>
      <c r="F26" s="4" t="s">
        <v>15</v>
      </c>
    </row>
    <row r="27" spans="2:6" ht="30" customHeight="1" x14ac:dyDescent="0.35">
      <c r="B27" s="35" t="s">
        <v>11</v>
      </c>
      <c r="C27" s="35"/>
      <c r="D27" s="29">
        <v>0.01</v>
      </c>
      <c r="E27" s="2">
        <f>D27*D$25</f>
        <v>1000</v>
      </c>
      <c r="F27" s="4" t="s">
        <v>4</v>
      </c>
    </row>
    <row r="28" spans="2:6" ht="30" customHeight="1" x14ac:dyDescent="0.35">
      <c r="B28" s="35" t="s">
        <v>21</v>
      </c>
      <c r="C28" s="35"/>
      <c r="D28" s="24">
        <f>IF(D26&gt;10%,MIN(D26-10%,10%),0%)</f>
        <v>0.1</v>
      </c>
      <c r="E28" s="2">
        <f>D28*D$25</f>
        <v>10000</v>
      </c>
    </row>
    <row r="29" spans="2:6" ht="30" customHeight="1" x14ac:dyDescent="0.35">
      <c r="B29" s="35" t="s">
        <v>22</v>
      </c>
      <c r="C29" s="35"/>
      <c r="D29" s="24">
        <f>IF(D26&gt;20%,2*(D26-20%),0%)</f>
        <v>7.999999999999996E-2</v>
      </c>
      <c r="E29" s="2">
        <f>D29*D$25</f>
        <v>7999.9999999999964</v>
      </c>
    </row>
    <row r="30" spans="2:6" ht="30" customHeight="1" x14ac:dyDescent="0.35">
      <c r="B30" s="32" t="s">
        <v>19</v>
      </c>
      <c r="C30" s="32"/>
      <c r="D30" s="59">
        <f>SUM(E27:E29)</f>
        <v>18999.999999999996</v>
      </c>
      <c r="E30" s="59"/>
    </row>
    <row r="31" spans="2:6" ht="30" customHeight="1" x14ac:dyDescent="0.35">
      <c r="B31" s="33" t="s">
        <v>17</v>
      </c>
      <c r="C31" s="33"/>
      <c r="D31" s="34">
        <f>ROUND((1-$D$11)*$D30,0)</f>
        <v>19000</v>
      </c>
      <c r="E31" s="34"/>
    </row>
  </sheetData>
  <mergeCells count="31">
    <mergeCell ref="D22:E22"/>
    <mergeCell ref="B22:C22"/>
    <mergeCell ref="F9:M10"/>
    <mergeCell ref="B3:E3"/>
    <mergeCell ref="B4:E4"/>
    <mergeCell ref="B11:C11"/>
    <mergeCell ref="D11:E11"/>
    <mergeCell ref="A6:A7"/>
    <mergeCell ref="E6:E7"/>
    <mergeCell ref="B19:E19"/>
    <mergeCell ref="B14:E14"/>
    <mergeCell ref="B15:C15"/>
    <mergeCell ref="D15:E15"/>
    <mergeCell ref="B16:C16"/>
    <mergeCell ref="D16:E16"/>
    <mergeCell ref="B20:E20"/>
    <mergeCell ref="B21:C21"/>
    <mergeCell ref="D21:E21"/>
    <mergeCell ref="B31:C31"/>
    <mergeCell ref="D31:E31"/>
    <mergeCell ref="D30:E30"/>
    <mergeCell ref="B23:C23"/>
    <mergeCell ref="D23:E23"/>
    <mergeCell ref="B24:E24"/>
    <mergeCell ref="B25:C25"/>
    <mergeCell ref="D25:E25"/>
    <mergeCell ref="B26:C26"/>
    <mergeCell ref="B27:C27"/>
    <mergeCell ref="B28:C28"/>
    <mergeCell ref="B29:C29"/>
    <mergeCell ref="B30:C30"/>
  </mergeCells>
  <dataValidations count="1">
    <dataValidation type="list" allowBlank="1" showInputMessage="1" showErrorMessage="1" sqref="D6:D10" xr:uid="{00000000-0002-0000-04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BE454-CE78-455E-9D5E-992FF1BB6F95}">
  <dimension ref="A2:M31"/>
  <sheetViews>
    <sheetView zoomScaleNormal="100" zoomScaleSheetLayoutView="97" workbookViewId="0">
      <selection activeCell="B26" sqref="B26:C26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4.8164062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9" t="s">
        <v>13</v>
      </c>
      <c r="C3" s="39"/>
      <c r="D3" s="39"/>
      <c r="E3" s="39"/>
      <c r="F3" s="1"/>
    </row>
    <row r="4" spans="1:13" ht="28.5" customHeight="1" x14ac:dyDescent="0.35">
      <c r="B4" s="50" t="s">
        <v>14</v>
      </c>
      <c r="C4" s="51"/>
      <c r="D4" s="51"/>
      <c r="E4" s="52"/>
      <c r="F4" s="1"/>
    </row>
    <row r="5" spans="1:13" ht="65" x14ac:dyDescent="0.35">
      <c r="B5" s="10" t="s">
        <v>3</v>
      </c>
      <c r="C5" s="10" t="s">
        <v>1</v>
      </c>
      <c r="D5" s="10" t="s">
        <v>0</v>
      </c>
      <c r="E5" s="10" t="s">
        <v>5</v>
      </c>
      <c r="F5" s="1"/>
    </row>
    <row r="6" spans="1:13" x14ac:dyDescent="0.35">
      <c r="A6" s="53"/>
      <c r="B6" s="8" t="s">
        <v>7</v>
      </c>
      <c r="C6" s="3">
        <v>0.3</v>
      </c>
      <c r="D6" s="6" t="s">
        <v>33</v>
      </c>
      <c r="E6" s="63">
        <f>IF(D7="s",C7,IF(D6="s",C6,0))</f>
        <v>0</v>
      </c>
      <c r="F6" s="1"/>
    </row>
    <row r="7" spans="1:13" ht="26" x14ac:dyDescent="0.35">
      <c r="A7" s="53"/>
      <c r="B7" s="8" t="s">
        <v>8</v>
      </c>
      <c r="C7" s="3">
        <v>0.5</v>
      </c>
      <c r="D7" s="6" t="s">
        <v>33</v>
      </c>
      <c r="E7" s="64"/>
      <c r="F7" s="1"/>
    </row>
    <row r="8" spans="1:13" ht="26" x14ac:dyDescent="0.35">
      <c r="B8" s="8" t="s">
        <v>36</v>
      </c>
      <c r="C8" s="3">
        <v>0.1</v>
      </c>
      <c r="D8" s="6" t="s">
        <v>33</v>
      </c>
      <c r="E8" s="20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1" t="s">
        <v>9</v>
      </c>
      <c r="C9" s="12"/>
      <c r="D9" s="21"/>
      <c r="E9" s="22"/>
      <c r="F9" s="54"/>
      <c r="G9" s="55"/>
      <c r="H9" s="55"/>
      <c r="I9" s="55"/>
      <c r="J9" s="55"/>
      <c r="K9" s="55"/>
      <c r="L9" s="55"/>
      <c r="M9" s="55"/>
    </row>
    <row r="10" spans="1:13" ht="40.5" customHeight="1" x14ac:dyDescent="0.35">
      <c r="A10" s="9"/>
      <c r="B10" s="28" t="s">
        <v>37</v>
      </c>
      <c r="C10" s="3">
        <v>0.1</v>
      </c>
      <c r="D10" s="6" t="s">
        <v>33</v>
      </c>
      <c r="E10" s="20">
        <f>IF(D10="s",C10,0)</f>
        <v>0</v>
      </c>
      <c r="F10" s="54"/>
      <c r="G10" s="55"/>
      <c r="H10" s="55"/>
      <c r="I10" s="55"/>
      <c r="J10" s="55"/>
      <c r="K10" s="55"/>
      <c r="L10" s="55"/>
      <c r="M10" s="55"/>
    </row>
    <row r="11" spans="1:13" ht="43.5" customHeight="1" x14ac:dyDescent="0.35">
      <c r="B11" s="36" t="s">
        <v>6</v>
      </c>
      <c r="C11" s="37"/>
      <c r="D11" s="38">
        <f>IFERROR(1-(1-E6)*(1-E8)*(1-E10),1-(1-E6)*(1-E10))</f>
        <v>0</v>
      </c>
      <c r="E11" s="38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9" t="s">
        <v>10</v>
      </c>
      <c r="C14" s="39"/>
      <c r="D14" s="39"/>
      <c r="E14" s="39"/>
    </row>
    <row r="15" spans="1:13" ht="60.75" customHeight="1" x14ac:dyDescent="0.35">
      <c r="B15" s="46" t="s">
        <v>38</v>
      </c>
      <c r="C15" s="47"/>
      <c r="D15" s="44">
        <v>831600</v>
      </c>
      <c r="E15" s="45"/>
    </row>
    <row r="16" spans="1:13" ht="30.75" customHeight="1" x14ac:dyDescent="0.35">
      <c r="B16" s="48" t="s">
        <v>34</v>
      </c>
      <c r="C16" s="49"/>
      <c r="D16" s="34">
        <f>ROUND((1-$D$11)*$D15,0)</f>
        <v>831600</v>
      </c>
      <c r="E16" s="34"/>
    </row>
    <row r="19" spans="2:6" ht="30" customHeight="1" x14ac:dyDescent="0.35">
      <c r="B19" s="39" t="s">
        <v>16</v>
      </c>
      <c r="C19" s="40"/>
      <c r="D19" s="40"/>
      <c r="E19" s="41"/>
      <c r="F19" s="13"/>
    </row>
    <row r="20" spans="2:6" ht="30" customHeight="1" x14ac:dyDescent="0.35">
      <c r="B20" s="56" t="s">
        <v>18</v>
      </c>
      <c r="C20" s="57"/>
      <c r="D20" s="57"/>
      <c r="E20" s="58"/>
    </row>
    <row r="21" spans="2:6" ht="54.75" customHeight="1" x14ac:dyDescent="0.35">
      <c r="B21" s="42" t="s">
        <v>39</v>
      </c>
      <c r="C21" s="43"/>
      <c r="D21" s="44">
        <v>1000000</v>
      </c>
      <c r="E21" s="45"/>
      <c r="F21" s="4" t="s">
        <v>15</v>
      </c>
    </row>
    <row r="22" spans="2:6" ht="30" customHeight="1" x14ac:dyDescent="0.35">
      <c r="B22" s="42" t="s">
        <v>12</v>
      </c>
      <c r="C22" s="43"/>
      <c r="D22" s="65">
        <v>600000</v>
      </c>
      <c r="E22" s="66"/>
      <c r="F22" s="4"/>
    </row>
    <row r="23" spans="2:6" ht="30" customHeight="1" x14ac:dyDescent="0.35">
      <c r="B23" s="33" t="s">
        <v>2</v>
      </c>
      <c r="C23" s="33"/>
      <c r="D23" s="34">
        <f>ROUND((1-$D$11)*$D22,0)</f>
        <v>600000</v>
      </c>
      <c r="E23" s="34"/>
    </row>
    <row r="24" spans="2:6" ht="42" customHeight="1" x14ac:dyDescent="0.35">
      <c r="B24" s="60" t="s">
        <v>20</v>
      </c>
      <c r="C24" s="61"/>
      <c r="D24" s="61"/>
      <c r="E24" s="62"/>
      <c r="F24" s="13"/>
    </row>
    <row r="25" spans="2:6" ht="51" customHeight="1" x14ac:dyDescent="0.35">
      <c r="B25" s="42" t="s">
        <v>40</v>
      </c>
      <c r="C25" s="43"/>
      <c r="D25" s="44">
        <v>100000</v>
      </c>
      <c r="E25" s="45"/>
      <c r="F25" s="4" t="s">
        <v>15</v>
      </c>
    </row>
    <row r="26" spans="2:6" ht="36.75" customHeight="1" x14ac:dyDescent="0.35">
      <c r="B26" s="35" t="s">
        <v>41</v>
      </c>
      <c r="C26" s="35"/>
      <c r="D26" s="7">
        <v>0.24</v>
      </c>
      <c r="E26" s="23"/>
      <c r="F26" s="4" t="s">
        <v>15</v>
      </c>
    </row>
    <row r="27" spans="2:6" ht="30" customHeight="1" x14ac:dyDescent="0.35">
      <c r="B27" s="35" t="s">
        <v>11</v>
      </c>
      <c r="C27" s="35"/>
      <c r="D27" s="29">
        <v>0.01</v>
      </c>
      <c r="E27" s="2">
        <f>D27*D$25</f>
        <v>1000</v>
      </c>
      <c r="F27" s="4" t="s">
        <v>4</v>
      </c>
    </row>
    <row r="28" spans="2:6" ht="30" customHeight="1" x14ac:dyDescent="0.35">
      <c r="B28" s="35" t="s">
        <v>21</v>
      </c>
      <c r="C28" s="35"/>
      <c r="D28" s="24">
        <f>IF(D26&gt;10%,MIN(D26-10%,10%),0%)</f>
        <v>0.1</v>
      </c>
      <c r="E28" s="2">
        <f>D28*D$25</f>
        <v>10000</v>
      </c>
    </row>
    <row r="29" spans="2:6" ht="30" customHeight="1" x14ac:dyDescent="0.35">
      <c r="B29" s="35" t="s">
        <v>22</v>
      </c>
      <c r="C29" s="35"/>
      <c r="D29" s="24">
        <f>IF(D26&gt;20%,2*(D26-20%),0%)</f>
        <v>7.999999999999996E-2</v>
      </c>
      <c r="E29" s="2">
        <f>D29*D$25</f>
        <v>7999.9999999999964</v>
      </c>
    </row>
    <row r="30" spans="2:6" ht="30" customHeight="1" x14ac:dyDescent="0.35">
      <c r="B30" s="32" t="s">
        <v>19</v>
      </c>
      <c r="C30" s="32"/>
      <c r="D30" s="59">
        <f>SUM(E27:E29)</f>
        <v>18999.999999999996</v>
      </c>
      <c r="E30" s="59"/>
    </row>
    <row r="31" spans="2:6" ht="30" customHeight="1" x14ac:dyDescent="0.35">
      <c r="B31" s="33" t="s">
        <v>17</v>
      </c>
      <c r="C31" s="33"/>
      <c r="D31" s="34">
        <f>ROUND((1-$D$11)*$D30,0)</f>
        <v>19000</v>
      </c>
      <c r="E31" s="34"/>
    </row>
  </sheetData>
  <mergeCells count="31">
    <mergeCell ref="B27:C27"/>
    <mergeCell ref="B28:C28"/>
    <mergeCell ref="B29:C29"/>
    <mergeCell ref="B30:C30"/>
    <mergeCell ref="D30:E30"/>
    <mergeCell ref="B31:C31"/>
    <mergeCell ref="D31:E31"/>
    <mergeCell ref="B24:E24"/>
    <mergeCell ref="B25:C25"/>
    <mergeCell ref="D25:E25"/>
    <mergeCell ref="B26:C26"/>
    <mergeCell ref="B20:E20"/>
    <mergeCell ref="B21:C21"/>
    <mergeCell ref="D21:E21"/>
    <mergeCell ref="B22:C22"/>
    <mergeCell ref="D22:E22"/>
    <mergeCell ref="B23:C23"/>
    <mergeCell ref="D23:E23"/>
    <mergeCell ref="B14:E14"/>
    <mergeCell ref="B15:C15"/>
    <mergeCell ref="D15:E15"/>
    <mergeCell ref="B16:C16"/>
    <mergeCell ref="D16:E16"/>
    <mergeCell ref="B19:E19"/>
    <mergeCell ref="B3:E3"/>
    <mergeCell ref="B4:E4"/>
    <mergeCell ref="A6:A7"/>
    <mergeCell ref="E6:E7"/>
    <mergeCell ref="F9:M10"/>
    <mergeCell ref="B11:C11"/>
    <mergeCell ref="D11:E11"/>
  </mergeCells>
  <dataValidations count="1">
    <dataValidation type="list" allowBlank="1" showInputMessage="1" showErrorMessage="1" sqref="D6:D10" xr:uid="{BDFFDBBF-DB49-4723-B943-D33FC68349AE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CB26A-3F62-4A2A-8DCE-C90D9A6F107F}">
  <dimension ref="A2:M31"/>
  <sheetViews>
    <sheetView topLeftCell="A21" zoomScaleNormal="100" zoomScaleSheetLayoutView="97" workbookViewId="0">
      <selection activeCell="D25" sqref="D25:E25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4.8164062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9" t="s">
        <v>13</v>
      </c>
      <c r="C3" s="39"/>
      <c r="D3" s="39"/>
      <c r="E3" s="39"/>
      <c r="F3" s="1"/>
    </row>
    <row r="4" spans="1:13" ht="28.5" customHeight="1" x14ac:dyDescent="0.35">
      <c r="B4" s="50" t="s">
        <v>14</v>
      </c>
      <c r="C4" s="51"/>
      <c r="D4" s="51"/>
      <c r="E4" s="52"/>
      <c r="F4" s="1"/>
    </row>
    <row r="5" spans="1:13" ht="65" x14ac:dyDescent="0.35">
      <c r="B5" s="10" t="s">
        <v>3</v>
      </c>
      <c r="C5" s="10" t="s">
        <v>1</v>
      </c>
      <c r="D5" s="10" t="s">
        <v>0</v>
      </c>
      <c r="E5" s="10" t="s">
        <v>5</v>
      </c>
      <c r="F5" s="1"/>
    </row>
    <row r="6" spans="1:13" x14ac:dyDescent="0.35">
      <c r="A6" s="53"/>
      <c r="B6" s="8" t="s">
        <v>7</v>
      </c>
      <c r="C6" s="3">
        <v>0.3</v>
      </c>
      <c r="D6" s="6" t="s">
        <v>33</v>
      </c>
      <c r="E6" s="63">
        <f>IF(D7="s",C7,IF(D6="s",C6,0))</f>
        <v>0</v>
      </c>
      <c r="F6" s="1"/>
    </row>
    <row r="7" spans="1:13" ht="26" x14ac:dyDescent="0.35">
      <c r="A7" s="53"/>
      <c r="B7" s="8" t="s">
        <v>8</v>
      </c>
      <c r="C7" s="3">
        <v>0.5</v>
      </c>
      <c r="D7" s="6" t="s">
        <v>33</v>
      </c>
      <c r="E7" s="64"/>
      <c r="F7" s="1"/>
    </row>
    <row r="8" spans="1:13" ht="26" x14ac:dyDescent="0.35">
      <c r="B8" s="8" t="s">
        <v>36</v>
      </c>
      <c r="C8" s="3">
        <v>0.1</v>
      </c>
      <c r="D8" s="6" t="s">
        <v>33</v>
      </c>
      <c r="E8" s="20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1" t="s">
        <v>9</v>
      </c>
      <c r="C9" s="12"/>
      <c r="D9" s="21"/>
      <c r="E9" s="22"/>
      <c r="F9" s="54"/>
      <c r="G9" s="55"/>
      <c r="H9" s="55"/>
      <c r="I9" s="55"/>
      <c r="J9" s="55"/>
      <c r="K9" s="55"/>
      <c r="L9" s="55"/>
      <c r="M9" s="55"/>
    </row>
    <row r="10" spans="1:13" ht="40.5" customHeight="1" x14ac:dyDescent="0.35">
      <c r="A10" s="9"/>
      <c r="B10" s="28" t="s">
        <v>37</v>
      </c>
      <c r="C10" s="3">
        <v>0.1</v>
      </c>
      <c r="D10" s="6" t="s">
        <v>33</v>
      </c>
      <c r="E10" s="20">
        <f>IF(D10="s",C10,0)</f>
        <v>0</v>
      </c>
      <c r="F10" s="54"/>
      <c r="G10" s="55"/>
      <c r="H10" s="55"/>
      <c r="I10" s="55"/>
      <c r="J10" s="55"/>
      <c r="K10" s="55"/>
      <c r="L10" s="55"/>
      <c r="M10" s="55"/>
    </row>
    <row r="11" spans="1:13" ht="43.5" customHeight="1" x14ac:dyDescent="0.35">
      <c r="B11" s="36" t="s">
        <v>6</v>
      </c>
      <c r="C11" s="37"/>
      <c r="D11" s="38">
        <f>IFERROR(1-(1-E6)*(1-E8)*(1-E10),1-(1-E6)*(1-E10))</f>
        <v>0</v>
      </c>
      <c r="E11" s="38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9" t="s">
        <v>10</v>
      </c>
      <c r="C14" s="39"/>
      <c r="D14" s="39"/>
      <c r="E14" s="39"/>
    </row>
    <row r="15" spans="1:13" ht="60.75" customHeight="1" x14ac:dyDescent="0.35">
      <c r="B15" s="46" t="s">
        <v>38</v>
      </c>
      <c r="C15" s="47"/>
      <c r="D15" s="44">
        <v>1134000</v>
      </c>
      <c r="E15" s="45"/>
    </row>
    <row r="16" spans="1:13" ht="30.75" customHeight="1" x14ac:dyDescent="0.35">
      <c r="B16" s="48" t="s">
        <v>34</v>
      </c>
      <c r="C16" s="49"/>
      <c r="D16" s="34">
        <f>ROUND((1-$D$11)*$D15,0)</f>
        <v>1134000</v>
      </c>
      <c r="E16" s="34"/>
    </row>
    <row r="19" spans="2:6" ht="30" customHeight="1" x14ac:dyDescent="0.35">
      <c r="B19" s="39" t="s">
        <v>16</v>
      </c>
      <c r="C19" s="40"/>
      <c r="D19" s="40"/>
      <c r="E19" s="41"/>
      <c r="F19" s="13"/>
    </row>
    <row r="20" spans="2:6" ht="30" customHeight="1" x14ac:dyDescent="0.35">
      <c r="B20" s="56" t="s">
        <v>18</v>
      </c>
      <c r="C20" s="57"/>
      <c r="D20" s="57"/>
      <c r="E20" s="58"/>
    </row>
    <row r="21" spans="2:6" ht="54.75" customHeight="1" x14ac:dyDescent="0.35">
      <c r="B21" s="42" t="s">
        <v>39</v>
      </c>
      <c r="C21" s="43"/>
      <c r="D21" s="44">
        <v>1000000</v>
      </c>
      <c r="E21" s="45"/>
      <c r="F21" s="4" t="s">
        <v>15</v>
      </c>
    </row>
    <row r="22" spans="2:6" ht="30" customHeight="1" x14ac:dyDescent="0.35">
      <c r="B22" s="42" t="s">
        <v>12</v>
      </c>
      <c r="C22" s="43"/>
      <c r="D22" s="65">
        <v>600000</v>
      </c>
      <c r="E22" s="66"/>
      <c r="F22" s="4"/>
    </row>
    <row r="23" spans="2:6" ht="30" customHeight="1" x14ac:dyDescent="0.35">
      <c r="B23" s="33" t="s">
        <v>2</v>
      </c>
      <c r="C23" s="33"/>
      <c r="D23" s="34">
        <f>ROUND((1-$D$11)*$D22,0)</f>
        <v>600000</v>
      </c>
      <c r="E23" s="34"/>
    </row>
    <row r="24" spans="2:6" ht="42" customHeight="1" x14ac:dyDescent="0.35">
      <c r="B24" s="60" t="s">
        <v>20</v>
      </c>
      <c r="C24" s="61"/>
      <c r="D24" s="61"/>
      <c r="E24" s="62"/>
      <c r="F24" s="13"/>
    </row>
    <row r="25" spans="2:6" ht="51" customHeight="1" x14ac:dyDescent="0.35">
      <c r="B25" s="42" t="s">
        <v>40</v>
      </c>
      <c r="C25" s="43"/>
      <c r="D25" s="44">
        <v>100000</v>
      </c>
      <c r="E25" s="45"/>
      <c r="F25" s="4" t="s">
        <v>15</v>
      </c>
    </row>
    <row r="26" spans="2:6" ht="36.75" customHeight="1" x14ac:dyDescent="0.35">
      <c r="B26" s="35" t="s">
        <v>41</v>
      </c>
      <c r="C26" s="35"/>
      <c r="D26" s="7">
        <v>0.24</v>
      </c>
      <c r="E26" s="23"/>
      <c r="F26" s="4" t="s">
        <v>15</v>
      </c>
    </row>
    <row r="27" spans="2:6" ht="30" customHeight="1" x14ac:dyDescent="0.35">
      <c r="B27" s="35" t="s">
        <v>11</v>
      </c>
      <c r="C27" s="35"/>
      <c r="D27" s="29">
        <v>0.01</v>
      </c>
      <c r="E27" s="2">
        <f>D27*D$25</f>
        <v>1000</v>
      </c>
      <c r="F27" s="4" t="s">
        <v>4</v>
      </c>
    </row>
    <row r="28" spans="2:6" ht="30" customHeight="1" x14ac:dyDescent="0.35">
      <c r="B28" s="35" t="s">
        <v>21</v>
      </c>
      <c r="C28" s="35"/>
      <c r="D28" s="24">
        <f>IF(D26&gt;10%,MIN(D26-10%,10%),0%)</f>
        <v>0.1</v>
      </c>
      <c r="E28" s="2">
        <f>D28*D$25</f>
        <v>10000</v>
      </c>
    </row>
    <row r="29" spans="2:6" ht="30" customHeight="1" x14ac:dyDescent="0.35">
      <c r="B29" s="35" t="s">
        <v>22</v>
      </c>
      <c r="C29" s="35"/>
      <c r="D29" s="24">
        <f>IF(D26&gt;20%,2*(D26-20%),0%)</f>
        <v>7.999999999999996E-2</v>
      </c>
      <c r="E29" s="2">
        <f>D29*D$25</f>
        <v>7999.9999999999964</v>
      </c>
    </row>
    <row r="30" spans="2:6" ht="30" customHeight="1" x14ac:dyDescent="0.35">
      <c r="B30" s="32" t="s">
        <v>19</v>
      </c>
      <c r="C30" s="32"/>
      <c r="D30" s="59">
        <f>SUM(E27:E29)</f>
        <v>18999.999999999996</v>
      </c>
      <c r="E30" s="59"/>
    </row>
    <row r="31" spans="2:6" ht="30" customHeight="1" x14ac:dyDescent="0.35">
      <c r="B31" s="33" t="s">
        <v>17</v>
      </c>
      <c r="C31" s="33"/>
      <c r="D31" s="34">
        <f>ROUND((1-$D$11)*$D30,0)</f>
        <v>19000</v>
      </c>
      <c r="E31" s="34"/>
    </row>
  </sheetData>
  <mergeCells count="31">
    <mergeCell ref="B27:C27"/>
    <mergeCell ref="B28:C28"/>
    <mergeCell ref="B29:C29"/>
    <mergeCell ref="B30:C30"/>
    <mergeCell ref="D30:E30"/>
    <mergeCell ref="B31:C31"/>
    <mergeCell ref="D31:E31"/>
    <mergeCell ref="B24:E24"/>
    <mergeCell ref="B25:C25"/>
    <mergeCell ref="D25:E25"/>
    <mergeCell ref="B26:C26"/>
    <mergeCell ref="B20:E20"/>
    <mergeCell ref="B21:C21"/>
    <mergeCell ref="D21:E21"/>
    <mergeCell ref="B22:C22"/>
    <mergeCell ref="D22:E22"/>
    <mergeCell ref="B23:C23"/>
    <mergeCell ref="D23:E23"/>
    <mergeCell ref="B14:E14"/>
    <mergeCell ref="B15:C15"/>
    <mergeCell ref="D15:E15"/>
    <mergeCell ref="B16:C16"/>
    <mergeCell ref="D16:E16"/>
    <mergeCell ref="B19:E19"/>
    <mergeCell ref="B3:E3"/>
    <mergeCell ref="B4:E4"/>
    <mergeCell ref="A6:A7"/>
    <mergeCell ref="E6:E7"/>
    <mergeCell ref="F9:M10"/>
    <mergeCell ref="B11:C11"/>
    <mergeCell ref="D11:E11"/>
  </mergeCells>
  <dataValidations count="1">
    <dataValidation type="list" allowBlank="1" showInputMessage="1" showErrorMessage="1" sqref="D6:D10" xr:uid="{5CE44049-199F-48F0-866D-1762578B65C5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91D75AD7E4C40BD5CD99A862F748A" ma:contentTypeVersion="4" ma:contentTypeDescription="Creare un nuovo documento." ma:contentTypeScope="" ma:versionID="44dabe66a05ac7e931ab8190dd4aec78">
  <xsd:schema xmlns:xsd="http://www.w3.org/2001/XMLSchema" xmlns:xs="http://www.w3.org/2001/XMLSchema" xmlns:p="http://schemas.microsoft.com/office/2006/metadata/properties" xmlns:ns2="8bcb1ede-ab35-49b5-840a-ebf82d1563a1" targetNamespace="http://schemas.microsoft.com/office/2006/metadata/properties" ma:root="true" ma:fieldsID="9e8dee544fb48551f4dde28e6012fb14" ns2:_="">
    <xsd:import namespace="8bcb1ede-ab35-49b5-840a-ebf82d1563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b1ede-ab35-49b5-840a-ebf82d1563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5065ED-DF3F-41D0-B466-BC10B9A32F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91D73F-4825-4885-A0F6-2E521DEEEC6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0423C9F-BB71-4870-AD36-B34A36803E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GARANZIE AQ LOTTO 1</vt:lpstr>
      <vt:lpstr>GARANZIE AQ LOTTO 2</vt:lpstr>
      <vt:lpstr>GARANZIE AQ LOTTO 3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Bonelli Alessandra</cp:lastModifiedBy>
  <dcterms:created xsi:type="dcterms:W3CDTF">2016-02-02T10:53:31Z</dcterms:created>
  <dcterms:modified xsi:type="dcterms:W3CDTF">2025-12-15T13:41:10Z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0x0101000ED91D75AD7E4C40BD5CD99A862F748A</vt:lpwstr>
  </property>
</Properties>
</file>